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AppData\Local\Microsoft\Windows\INetCache\Content.Outlook\0MACOISD\"/>
    </mc:Choice>
  </mc:AlternateContent>
  <bookViews>
    <workbookView xWindow="0" yWindow="0" windowWidth="38400" windowHeight="177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D23" i="1" l="1"/>
  <c r="BD18" i="1"/>
  <c r="BD26" i="1"/>
  <c r="BD25" i="1"/>
  <c r="BD24" i="1"/>
  <c r="BD13" i="1"/>
  <c r="BD10" i="1"/>
  <c r="BD2" i="1"/>
  <c r="BD3" i="1"/>
  <c r="BC10" i="1" l="1"/>
  <c r="AZ10" i="1"/>
  <c r="BA10" i="1"/>
  <c r="BB10" i="1"/>
  <c r="AY10" i="1"/>
  <c r="BC18" i="1" l="1"/>
  <c r="BB18" i="1"/>
  <c r="BA18" i="1"/>
  <c r="AZ18" i="1" l="1"/>
  <c r="AY18" i="1"/>
  <c r="AN2" i="1"/>
  <c r="BC2" i="1"/>
  <c r="AW26" i="1"/>
  <c r="AZ23" i="1"/>
  <c r="AY16" i="1"/>
  <c r="AZ16" i="1"/>
  <c r="BA16" i="1"/>
  <c r="BB16" i="1"/>
  <c r="BC16" i="1"/>
  <c r="AX10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AY2" i="1"/>
  <c r="AZ2" i="1"/>
  <c r="BA2" i="1"/>
  <c r="BB2" i="1"/>
  <c r="AO10" i="1" l="1"/>
  <c r="AZ3" i="1"/>
  <c r="BA3" i="1"/>
  <c r="BB3" i="1"/>
  <c r="BC3" i="1"/>
  <c r="AY3" i="1"/>
  <c r="AY23" i="1" l="1"/>
  <c r="BA23" i="1"/>
  <c r="BB23" i="1"/>
  <c r="BC23" i="1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AU2" i="1"/>
  <c r="P14" i="18" l="1"/>
  <c r="P12" i="18"/>
  <c r="P11" i="18"/>
  <c r="P9" i="18"/>
  <c r="P8" i="18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O9" i="18"/>
  <c r="O8" i="18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AN16" i="1"/>
  <c r="AN10" i="1" s="1"/>
  <c r="AO16" i="1"/>
  <c r="AP16" i="1"/>
  <c r="AQ16" i="1"/>
  <c r="AQ10" i="1" s="1"/>
  <c r="AR16" i="1"/>
  <c r="AR10" i="1" s="1"/>
  <c r="AS16" i="1"/>
  <c r="AS10" i="1" s="1"/>
  <c r="AT16" i="1"/>
  <c r="AT10" i="1" s="1"/>
  <c r="AU16" i="1"/>
  <c r="AU10" i="1" s="1"/>
  <c r="AV16" i="1"/>
  <c r="AV10" i="1" s="1"/>
  <c r="AW16" i="1"/>
  <c r="AX16" i="1"/>
  <c r="AP10" i="1"/>
  <c r="AW10" i="1"/>
  <c r="AV2" i="1"/>
  <c r="AX2" i="1"/>
  <c r="AM3" i="1"/>
  <c r="AN3" i="1"/>
  <c r="AN23" i="1" s="1"/>
  <c r="AO3" i="1"/>
  <c r="AP3" i="1"/>
  <c r="AQ3" i="1"/>
  <c r="AQ23" i="1" s="1"/>
  <c r="AR3" i="1"/>
  <c r="AS3" i="1"/>
  <c r="AT3" i="1"/>
  <c r="AU3" i="1"/>
  <c r="AV3" i="1"/>
  <c r="AV23" i="1" s="1"/>
  <c r="AW3" i="1"/>
  <c r="AX3" i="1"/>
  <c r="AX23" i="1" s="1"/>
  <c r="AW2" i="1" l="1"/>
  <c r="AW23" i="1"/>
  <c r="AU23" i="1"/>
  <c r="AT2" i="1"/>
  <c r="AT23" i="1"/>
  <c r="AS2" i="1"/>
  <c r="AS23" i="1"/>
  <c r="P10" i="18"/>
  <c r="P13" i="18"/>
  <c r="AR2" i="1"/>
  <c r="AR23" i="1"/>
  <c r="AP23" i="1"/>
  <c r="P3" i="18"/>
  <c r="AQ2" i="1"/>
  <c r="AM10" i="1"/>
  <c r="O10" i="18" s="1"/>
  <c r="O13" i="18"/>
  <c r="AO2" i="1"/>
  <c r="AO23" i="1"/>
  <c r="AM2" i="1"/>
  <c r="O3" i="18"/>
  <c r="AP2" i="1"/>
  <c r="AM23" i="1"/>
  <c r="AL24" i="1"/>
  <c r="AL25" i="1"/>
  <c r="AL26" i="1"/>
  <c r="P2" i="18" l="1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<sst xmlns="http://schemas.openxmlformats.org/spreadsheetml/2006/main" count="84" uniqueCount="39">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</sst>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8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7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34"/>
  <sheetViews>
    <sheetView tabSelected="1" zoomScaleNormal="100" workbookViewId="0">
      <pane xSplit="2" topLeftCell="AP1" activePane="topRight" state="frozen"/>
      <selection pane="topRight" activeCell="BE30" sqref="BE30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16384" width="9.109375" style="4"/>
  </cols>
  <sheetData>
    <row r="1" spans="1:56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43984</v>
      </c>
    </row>
    <row r="2" spans="1:56" ht="15.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>BC3+BC8</f>
        <v>570911.46600000001</v>
      </c>
      <c r="BD2" s="3">
        <f>BD3+BD8</f>
        <v>864361.78399999999</v>
      </c>
    </row>
    <row r="3" spans="1:56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D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</row>
    <row r="4" spans="1:56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</row>
    <row r="5" spans="1:56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</row>
    <row r="6" spans="1:56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</row>
    <row r="7" spans="1:56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</row>
    <row r="8" spans="1:56" s="11" customFormat="1" ht="15.6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</row>
    <row r="9" spans="1:56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</row>
    <row r="10" spans="1:56">
      <c r="B10" s="2" t="s">
        <v>23</v>
      </c>
      <c r="C10" s="3">
        <f t="shared" ref="C10:AX10" si="4">C11+C16+C17</f>
        <v>1292668.7980800001</v>
      </c>
      <c r="D10" s="3">
        <f t="shared" si="4"/>
        <v>1448544.2235000001</v>
      </c>
      <c r="E10" s="3">
        <f t="shared" si="4"/>
        <v>1508095.1678200001</v>
      </c>
      <c r="F10" s="3">
        <f t="shared" si="4"/>
        <v>1033024.79007</v>
      </c>
      <c r="G10" s="3">
        <f t="shared" si="4"/>
        <v>663196.58000000007</v>
      </c>
      <c r="H10" s="3">
        <f t="shared" si="4"/>
        <v>2440396.3790700003</v>
      </c>
      <c r="I10" s="3">
        <f t="shared" si="4"/>
        <v>4142702.9221900003</v>
      </c>
      <c r="J10" s="3">
        <f t="shared" si="4"/>
        <v>4768426.302889999</v>
      </c>
      <c r="K10" s="3">
        <f t="shared" si="4"/>
        <v>4749202.4874200001</v>
      </c>
      <c r="L10" s="3">
        <f t="shared" si="4"/>
        <v>1114538.1903300001</v>
      </c>
      <c r="M10" s="3">
        <f t="shared" si="4"/>
        <v>627044.41709999996</v>
      </c>
      <c r="N10" s="3">
        <f t="shared" si="4"/>
        <v>649718.76066000003</v>
      </c>
      <c r="O10" s="3">
        <f t="shared" si="4"/>
        <v>747311.93767999997</v>
      </c>
      <c r="P10" s="3">
        <f t="shared" si="4"/>
        <v>690823.16697999998</v>
      </c>
      <c r="Q10" s="3">
        <f t="shared" si="4"/>
        <v>608286.07417000004</v>
      </c>
      <c r="R10" s="3">
        <f t="shared" si="4"/>
        <v>457517.109</v>
      </c>
      <c r="S10" s="3">
        <f t="shared" si="4"/>
        <v>894356.88155999989</v>
      </c>
      <c r="T10" s="3">
        <f t="shared" si="4"/>
        <v>742467.14850000001</v>
      </c>
      <c r="U10" s="3">
        <f t="shared" si="4"/>
        <v>1231025.7456</v>
      </c>
      <c r="V10" s="3">
        <f t="shared" si="4"/>
        <v>2499001.2019499997</v>
      </c>
      <c r="W10" s="3">
        <f t="shared" si="4"/>
        <v>4738844.8280800004</v>
      </c>
      <c r="X10" s="3">
        <f t="shared" si="4"/>
        <v>4099247.0349900001</v>
      </c>
      <c r="Y10" s="3">
        <f t="shared" si="4"/>
        <v>741818.83809000009</v>
      </c>
      <c r="Z10" s="3">
        <f t="shared" si="4"/>
        <v>753435.55888000014</v>
      </c>
      <c r="AA10" s="3">
        <f t="shared" si="4"/>
        <v>918052.18151999998</v>
      </c>
      <c r="AB10" s="3">
        <f t="shared" si="4"/>
        <v>847381.2768799999</v>
      </c>
      <c r="AC10" s="3">
        <f t="shared" si="4"/>
        <v>1172223.6844000001</v>
      </c>
      <c r="AD10" s="3">
        <f t="shared" si="4"/>
        <v>401371.05084999988</v>
      </c>
      <c r="AE10" s="3">
        <f t="shared" si="4"/>
        <v>276530.37695999997</v>
      </c>
      <c r="AF10" s="3">
        <f t="shared" si="4"/>
        <v>678715.86524000007</v>
      </c>
      <c r="AG10" s="3">
        <f t="shared" si="4"/>
        <v>3135801.04116</v>
      </c>
      <c r="AH10" s="3">
        <f t="shared" si="4"/>
        <v>3990163.7025199994</v>
      </c>
      <c r="AI10" s="3">
        <f t="shared" si="4"/>
        <v>4403198.5448900005</v>
      </c>
      <c r="AJ10" s="3">
        <f t="shared" si="4"/>
        <v>2378217.20946</v>
      </c>
      <c r="AK10" s="3">
        <f t="shared" si="4"/>
        <v>1093078.8106799999</v>
      </c>
      <c r="AL10" s="3">
        <f t="shared" si="4"/>
        <v>1085022.9575799999</v>
      </c>
      <c r="AM10" s="3">
        <f t="shared" si="4"/>
        <v>998674.26665999985</v>
      </c>
      <c r="AN10" s="3">
        <f t="shared" si="4"/>
        <v>1370673.29486</v>
      </c>
      <c r="AO10" s="3">
        <f t="shared" si="4"/>
        <v>773900.26283999998</v>
      </c>
      <c r="AP10" s="3">
        <f t="shared" si="4"/>
        <v>355762.55881000002</v>
      </c>
      <c r="AQ10" s="3">
        <f t="shared" si="4"/>
        <v>3009271.4196699997</v>
      </c>
      <c r="AR10" s="3">
        <f t="shared" si="4"/>
        <v>3016148.3689099997</v>
      </c>
      <c r="AS10" s="3">
        <f t="shared" si="4"/>
        <v>4306398.1863139998</v>
      </c>
      <c r="AT10" s="3">
        <f t="shared" si="4"/>
        <v>3513448.6315600001</v>
      </c>
      <c r="AU10" s="3">
        <f t="shared" si="4"/>
        <v>3418613.68756</v>
      </c>
      <c r="AV10" s="3">
        <f t="shared" si="4"/>
        <v>1615390.2226099998</v>
      </c>
      <c r="AW10" s="3">
        <f t="shared" si="4"/>
        <v>755175.25060000003</v>
      </c>
      <c r="AX10" s="3">
        <f t="shared" si="4"/>
        <v>834250.58441000001</v>
      </c>
      <c r="AY10" s="3">
        <f>AY11+AY16+AY17+AY13</f>
        <v>1449890.5353600001</v>
      </c>
      <c r="AZ10" s="3">
        <f t="shared" ref="AZ10:BB10" si="5">AZ11+AZ16+AZ17+AZ13</f>
        <v>1366137.7348000002</v>
      </c>
      <c r="BA10" s="3">
        <f t="shared" si="5"/>
        <v>1453026.38469</v>
      </c>
      <c r="BB10" s="3">
        <f t="shared" si="5"/>
        <v>1272534.3855400002</v>
      </c>
      <c r="BC10" s="3">
        <f>BC11+BC16+BC17+BC13</f>
        <v>573270.15776999993</v>
      </c>
      <c r="BD10" s="3">
        <f>BD11+BD16+BD17+BD13</f>
        <v>874146.53911999997</v>
      </c>
    </row>
    <row r="11" spans="1:56" s="11" customFormat="1" ht="15.6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</row>
    <row r="12" spans="1:56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</row>
    <row r="13" spans="1:56" s="20" customFormat="1" ht="15.6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D13" si="6">SUM(AO14:AO15)</f>
        <v>0</v>
      </c>
      <c r="AP13" s="23">
        <f t="shared" si="6"/>
        <v>0</v>
      </c>
      <c r="AQ13" s="23">
        <f t="shared" si="6"/>
        <v>0</v>
      </c>
      <c r="AR13" s="23">
        <f t="shared" si="6"/>
        <v>0</v>
      </c>
      <c r="AS13" s="23">
        <f t="shared" si="6"/>
        <v>0</v>
      </c>
      <c r="AT13" s="23">
        <f t="shared" si="6"/>
        <v>0</v>
      </c>
      <c r="AU13" s="23">
        <f t="shared" si="6"/>
        <v>0</v>
      </c>
      <c r="AV13" s="23">
        <f t="shared" si="6"/>
        <v>0</v>
      </c>
      <c r="AW13" s="23">
        <f t="shared" si="6"/>
        <v>0</v>
      </c>
      <c r="AX13" s="23">
        <f t="shared" si="6"/>
        <v>0</v>
      </c>
      <c r="AY13" s="23">
        <f t="shared" si="6"/>
        <v>884517.55099999998</v>
      </c>
      <c r="AZ13" s="23">
        <f t="shared" si="6"/>
        <v>828701.09400000004</v>
      </c>
      <c r="BA13" s="23">
        <f t="shared" si="6"/>
        <v>925116.10100000002</v>
      </c>
      <c r="BB13" s="23">
        <f t="shared" si="6"/>
        <v>873907.19200000004</v>
      </c>
      <c r="BC13" s="23">
        <f t="shared" si="6"/>
        <v>292925.90999999997</v>
      </c>
      <c r="BD13" s="23">
        <f t="shared" si="6"/>
        <v>687237.7</v>
      </c>
    </row>
    <row r="14" spans="1:56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</row>
    <row r="15" spans="1:56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</row>
    <row r="16" spans="1:56" s="11" customFormat="1" ht="15.6">
      <c r="B16" s="12" t="s">
        <v>21</v>
      </c>
      <c r="C16" s="13">
        <f>C8</f>
        <v>248245.77888000003</v>
      </c>
      <c r="D16" s="13">
        <f t="shared" ref="D16:BC16" si="7">D8</f>
        <v>803540.81330000004</v>
      </c>
      <c r="E16" s="13">
        <f t="shared" si="7"/>
        <v>877484.69117999997</v>
      </c>
      <c r="F16" s="13">
        <f t="shared" si="7"/>
        <v>605705.25951</v>
      </c>
      <c r="G16" s="13">
        <f t="shared" si="7"/>
        <v>428756.10768000002</v>
      </c>
      <c r="H16" s="13">
        <f t="shared" si="7"/>
        <v>2247628.3246500003</v>
      </c>
      <c r="I16" s="13">
        <f t="shared" si="7"/>
        <v>3963186.7352700001</v>
      </c>
      <c r="J16" s="13">
        <f t="shared" si="7"/>
        <v>4586425.8833599994</v>
      </c>
      <c r="K16" s="13">
        <f t="shared" si="7"/>
        <v>4540064.7015899997</v>
      </c>
      <c r="L16" s="13">
        <f t="shared" si="7"/>
        <v>632547.01835999999</v>
      </c>
      <c r="M16" s="13">
        <f t="shared" si="7"/>
        <v>5295.80386</v>
      </c>
      <c r="N16" s="13">
        <f t="shared" si="7"/>
        <v>0</v>
      </c>
      <c r="O16" s="13">
        <f t="shared" si="7"/>
        <v>0</v>
      </c>
      <c r="P16" s="13">
        <f t="shared" si="7"/>
        <v>9612.9415900000004</v>
      </c>
      <c r="Q16" s="13">
        <f t="shared" si="7"/>
        <v>0</v>
      </c>
      <c r="R16" s="13">
        <f t="shared" si="7"/>
        <v>0</v>
      </c>
      <c r="S16" s="13">
        <f t="shared" si="7"/>
        <v>594583.77391999995</v>
      </c>
      <c r="T16" s="13">
        <f t="shared" si="7"/>
        <v>555865.26450000005</v>
      </c>
      <c r="U16" s="13">
        <f t="shared" si="7"/>
        <v>1035329.4155700001</v>
      </c>
      <c r="V16" s="13">
        <f t="shared" si="7"/>
        <v>2294567.1308999998</v>
      </c>
      <c r="W16" s="13">
        <f t="shared" si="7"/>
        <v>4488644.4917700002</v>
      </c>
      <c r="X16" s="13">
        <f t="shared" si="7"/>
        <v>3651088.6628999999</v>
      </c>
      <c r="Y16" s="13">
        <f t="shared" si="7"/>
        <v>210387.46758000003</v>
      </c>
      <c r="Z16" s="13">
        <f t="shared" si="7"/>
        <v>142421.74328</v>
      </c>
      <c r="AA16" s="13">
        <f t="shared" si="7"/>
        <v>210390.88368</v>
      </c>
      <c r="AB16" s="13">
        <f t="shared" si="7"/>
        <v>62640.017469999999</v>
      </c>
      <c r="AC16" s="13">
        <f t="shared" si="7"/>
        <v>408084.93296000006</v>
      </c>
      <c r="AD16" s="13">
        <f t="shared" si="7"/>
        <v>5825.676449999999</v>
      </c>
      <c r="AE16" s="13">
        <f t="shared" si="7"/>
        <v>54404.009279999991</v>
      </c>
      <c r="AF16" s="13">
        <f t="shared" si="7"/>
        <v>489335.94394000008</v>
      </c>
      <c r="AG16" s="13">
        <f t="shared" si="7"/>
        <v>2943467.0496</v>
      </c>
      <c r="AH16" s="13">
        <f t="shared" si="7"/>
        <v>3800136.7770399996</v>
      </c>
      <c r="AI16" s="13">
        <f t="shared" si="7"/>
        <v>4191078.3702200004</v>
      </c>
      <c r="AJ16" s="13">
        <f t="shared" si="7"/>
        <v>1987766.7171400001</v>
      </c>
      <c r="AK16" s="13">
        <f t="shared" si="7"/>
        <v>596440.84355999995</v>
      </c>
      <c r="AL16" s="13">
        <f t="shared" si="7"/>
        <v>404938.82714999997</v>
      </c>
      <c r="AM16" s="13">
        <f t="shared" si="7"/>
        <v>211260.45618000001</v>
      </c>
      <c r="AN16" s="13">
        <f t="shared" si="7"/>
        <v>803456.47146000003</v>
      </c>
      <c r="AO16" s="13">
        <f t="shared" si="7"/>
        <v>211488.17112000001</v>
      </c>
      <c r="AP16" s="13">
        <f t="shared" si="7"/>
        <v>445.45214999999996</v>
      </c>
      <c r="AQ16" s="13">
        <f t="shared" si="7"/>
        <v>2730090.08134</v>
      </c>
      <c r="AR16" s="13">
        <f t="shared" si="7"/>
        <v>2841333.6007499998</v>
      </c>
      <c r="AS16" s="13">
        <f t="shared" si="7"/>
        <v>4114744.1581600001</v>
      </c>
      <c r="AT16" s="13">
        <f t="shared" si="7"/>
        <v>3307597.1165200002</v>
      </c>
      <c r="AU16" s="13">
        <f t="shared" si="7"/>
        <v>3173471.3315000003</v>
      </c>
      <c r="AV16" s="13">
        <f t="shared" si="7"/>
        <v>1243345.9323399998</v>
      </c>
      <c r="AW16" s="13">
        <f t="shared" si="7"/>
        <v>277465.43156</v>
      </c>
      <c r="AX16" s="13">
        <f t="shared" si="7"/>
        <v>265492.40727000003</v>
      </c>
      <c r="AY16" s="13">
        <f t="shared" si="7"/>
        <v>0</v>
      </c>
      <c r="AZ16" s="13">
        <f t="shared" si="7"/>
        <v>0</v>
      </c>
      <c r="BA16" s="13">
        <f t="shared" si="7"/>
        <v>0</v>
      </c>
      <c r="BB16" s="13">
        <f t="shared" si="7"/>
        <v>0</v>
      </c>
      <c r="BC16" s="13">
        <f t="shared" si="7"/>
        <v>0</v>
      </c>
      <c r="BD16" s="13">
        <v>0</v>
      </c>
    </row>
    <row r="17" spans="2:56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</row>
    <row r="18" spans="2:56" s="11" customFormat="1" ht="15.6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</row>
    <row r="19" spans="2:56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</row>
    <row r="20" spans="2:56" s="11" customFormat="1" ht="15.6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</row>
    <row r="21" spans="2:56" s="11" customFormat="1" ht="15.6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</row>
    <row r="22" spans="2:56">
      <c r="BD22" s="26"/>
    </row>
    <row r="23" spans="2:56" ht="15.6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8">O3/C3-1</f>
        <v>-0.28598500179806963</v>
      </c>
      <c r="P23" s="1">
        <f t="shared" si="8"/>
        <v>4.0516758797212171E-2</v>
      </c>
      <c r="Q23" s="1">
        <f t="shared" si="8"/>
        <v>-3.7273894462553581E-2</v>
      </c>
      <c r="R23" s="1">
        <f t="shared" si="8"/>
        <v>4.8336957107993461E-2</v>
      </c>
      <c r="S23" s="1">
        <f t="shared" si="8"/>
        <v>0.28542162341447752</v>
      </c>
      <c r="T23" s="1">
        <f t="shared" si="8"/>
        <v>-4.1468318659507841E-2</v>
      </c>
      <c r="U23" s="1">
        <f t="shared" si="8"/>
        <v>9.0107171433269295E-2</v>
      </c>
      <c r="V23" s="1">
        <f t="shared" si="8"/>
        <v>0.12019618570218071</v>
      </c>
      <c r="W23" s="1">
        <f t="shared" si="8"/>
        <v>0.19254601019719031</v>
      </c>
      <c r="X23" s="1">
        <f t="shared" si="8"/>
        <v>-5.293497782865475E-2</v>
      </c>
      <c r="Y23" s="1">
        <f t="shared" si="8"/>
        <v>-0.14790992221013277</v>
      </c>
      <c r="Z23" s="1">
        <f t="shared" si="8"/>
        <v>-6.1384956796255552E-2</v>
      </c>
      <c r="AA23" s="1">
        <f t="shared" si="8"/>
        <v>-4.8855024055258101E-2</v>
      </c>
      <c r="AB23" s="1">
        <f t="shared" si="8"/>
        <v>0.14901499628383474</v>
      </c>
      <c r="AC23" s="1">
        <f t="shared" si="8"/>
        <v>0.26176129299095052</v>
      </c>
      <c r="AD23" s="1">
        <f t="shared" si="8"/>
        <v>-0.13581370677059379</v>
      </c>
      <c r="AE23" s="1">
        <f t="shared" si="8"/>
        <v>-0.27733865033454197</v>
      </c>
      <c r="AF23" s="1">
        <f t="shared" si="8"/>
        <v>1.3745153356933271E-2</v>
      </c>
      <c r="AG23" s="1">
        <f t="shared" si="8"/>
        <v>3.6431861985728675E-2</v>
      </c>
      <c r="AH23" s="1">
        <f t="shared" si="8"/>
        <v>-0.12194458603456537</v>
      </c>
      <c r="AI23" s="1">
        <f t="shared" si="8"/>
        <v>-0.13646308240633453</v>
      </c>
      <c r="AJ23" s="1">
        <f t="shared" si="8"/>
        <v>-0.13385994875326701</v>
      </c>
      <c r="AK23" s="1">
        <f t="shared" si="8"/>
        <v>-6.7774284267495988E-2</v>
      </c>
      <c r="AL23" s="1">
        <f t="shared" si="8"/>
        <v>0.12590883323157831</v>
      </c>
      <c r="AM23" s="1">
        <f t="shared" ref="AM23" si="9">AM3/AA3-1</f>
        <v>0.11297207672794496</v>
      </c>
      <c r="AN23" s="1">
        <f t="shared" ref="AN23:AO23" si="10">AN3/AB3-1</f>
        <v>-0.27443853421245035</v>
      </c>
      <c r="AO23" s="1">
        <f t="shared" si="10"/>
        <v>-0.26539995122519011</v>
      </c>
      <c r="AP23" s="1">
        <f t="shared" ref="AP23" si="11">AP3/AD3-1</f>
        <v>-9.4304947885345047E-2</v>
      </c>
      <c r="AQ23" s="1">
        <f t="shared" ref="AQ23" si="12">AQ3/AE3-1</f>
        <v>0.2580668963720405</v>
      </c>
      <c r="AR23" s="1">
        <f t="shared" ref="AR23" si="13">AR3/AF3-1</f>
        <v>-9.0957024449320079E-2</v>
      </c>
      <c r="AS23" s="1">
        <f t="shared" ref="AS23" si="14">AS3/AG3-1</f>
        <v>-7.9975510050833365E-2</v>
      </c>
      <c r="AT23" s="1">
        <f t="shared" ref="AT23" si="15">AT3/AH3-1</f>
        <v>0.14049726434378851</v>
      </c>
      <c r="AU23" s="1">
        <f t="shared" ref="AU23" si="16">AU3/AI3-1</f>
        <v>0.16100362135393009</v>
      </c>
      <c r="AV23" s="1">
        <f t="shared" ref="AV23" si="17">AV3/AJ3-1</f>
        <v>-4.4821376802785862E-2</v>
      </c>
      <c r="AW23" s="1">
        <f t="shared" ref="AW23" si="18">AW3/AK3-1</f>
        <v>-3.4129168659907005E-2</v>
      </c>
      <c r="AX23" s="1">
        <f t="shared" ref="AX23" si="19">AX3/AL3-1</f>
        <v>-0.15437843844103449</v>
      </c>
      <c r="AY23" s="1">
        <f t="shared" ref="AY23" si="20">AY3/AM3-1</f>
        <v>0.84468705193153237</v>
      </c>
      <c r="AZ23" s="1">
        <f>AZ3/AN3-1</f>
        <v>1.3960780066609635</v>
      </c>
      <c r="BA23" s="1">
        <f t="shared" ref="BA23" si="21">BA3/AO3-1</f>
        <v>1.5955508348531802</v>
      </c>
      <c r="BB23" s="1">
        <f t="shared" ref="BB23" si="22">BB3/AP3-1</f>
        <v>2.558413498298771</v>
      </c>
      <c r="BC23" s="1">
        <f t="shared" ref="BC23" si="23">BC3/AQ3-1</f>
        <v>1.0716961047960347</v>
      </c>
      <c r="BD23" s="1">
        <f>BD3/AR3-1</f>
        <v>4.0653984154775413</v>
      </c>
    </row>
    <row r="24" spans="2:56" ht="15.6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4">O11/C11-1</f>
        <v>-0.28447389233873766</v>
      </c>
      <c r="P24" s="1">
        <f t="shared" si="24"/>
        <v>5.6134300404354631E-2</v>
      </c>
      <c r="Q24" s="1">
        <f t="shared" si="24"/>
        <v>-3.5401255286699573E-2</v>
      </c>
      <c r="R24" s="1">
        <f t="shared" si="24"/>
        <v>7.0555862261874047E-2</v>
      </c>
      <c r="S24" s="1">
        <f t="shared" si="24"/>
        <v>0.27632235982521314</v>
      </c>
      <c r="T24" s="1">
        <f t="shared" si="24"/>
        <v>-3.2938071252859413E-2</v>
      </c>
      <c r="U24" s="1">
        <f t="shared" si="24"/>
        <v>8.9159648341916142E-2</v>
      </c>
      <c r="V24" s="1">
        <f t="shared" si="24"/>
        <v>0.12274518229347198</v>
      </c>
      <c r="W24" s="1">
        <f t="shared" si="24"/>
        <v>0.19634209244893785</v>
      </c>
      <c r="X24" s="1">
        <f t="shared" si="24"/>
        <v>-7.2156217172717696E-2</v>
      </c>
      <c r="Y24" s="1">
        <f t="shared" si="24"/>
        <v>-0.14340683724376346</v>
      </c>
      <c r="Z24" s="1">
        <f t="shared" si="24"/>
        <v>-5.9571844625022852E-2</v>
      </c>
      <c r="AA24" s="1">
        <f t="shared" ref="AA24:AL24" si="25">AA11/O11-1</f>
        <v>-5.3057682931031191E-2</v>
      </c>
      <c r="AB24" s="1">
        <f t="shared" si="25"/>
        <v>0.15198103340378855</v>
      </c>
      <c r="AC24" s="1">
        <f t="shared" si="25"/>
        <v>0.25621608629239034</v>
      </c>
      <c r="AD24" s="1">
        <f t="shared" si="25"/>
        <v>-0.13536216901541009</v>
      </c>
      <c r="AE24" s="1">
        <f t="shared" si="25"/>
        <v>-0.26591893601246552</v>
      </c>
      <c r="AF24" s="1">
        <f t="shared" si="25"/>
        <v>1.284595185824533E-2</v>
      </c>
      <c r="AG24" s="1">
        <f t="shared" si="25"/>
        <v>-3.3477741047441723E-2</v>
      </c>
      <c r="AH24" s="1">
        <f t="shared" si="25"/>
        <v>-7.8842238168322254E-2</v>
      </c>
      <c r="AI24" s="1">
        <f t="shared" si="25"/>
        <v>-0.15219868286994787</v>
      </c>
      <c r="AJ24" s="1">
        <f t="shared" si="25"/>
        <v>-0.1269240426197914</v>
      </c>
      <c r="AK24" s="1">
        <f t="shared" si="25"/>
        <v>-6.5471113149774718E-2</v>
      </c>
      <c r="AL24" s="1">
        <f t="shared" si="25"/>
        <v>0.11304214907509835</v>
      </c>
      <c r="AM24" s="1">
        <f t="shared" ref="AM24" si="26">AM11/AA11-1</f>
        <v>0.11269870612315391</v>
      </c>
      <c r="AN24" s="1">
        <f t="shared" ref="AN24:AO24" si="27">AN11/AB11-1</f>
        <v>-0.2771925566568828</v>
      </c>
      <c r="AO24" s="1">
        <f t="shared" si="27"/>
        <v>-0.2639921864188296</v>
      </c>
      <c r="AP24" s="1">
        <f t="shared" ref="AP24" si="28">AP11/AD11-1</f>
        <v>-0.10290012679769034</v>
      </c>
      <c r="AQ24" s="1">
        <f t="shared" ref="AQ24" si="29">AQ11/AE11-1</f>
        <v>0.24862380961729746</v>
      </c>
      <c r="AR24" s="1">
        <f t="shared" ref="AR24" si="30">AR11/AF11-1</f>
        <v>-8.0338840775260767E-2</v>
      </c>
      <c r="AS24" s="1">
        <f t="shared" ref="AS24" si="31">AS11/AG11-1</f>
        <v>1.2149264824649508E-2</v>
      </c>
      <c r="AT24" s="1">
        <f t="shared" ref="AT24" si="32">AT11/AH11-1</f>
        <v>8.4715026285630435E-2</v>
      </c>
      <c r="AU24" s="1">
        <f t="shared" ref="AU24" si="33">AU11/AI11-1</f>
        <v>0.14515967223722437</v>
      </c>
      <c r="AV24" s="1">
        <f t="shared" ref="AV24" si="34">AV11/AJ11-1</f>
        <v>-5.3151116590196779E-2</v>
      </c>
      <c r="AW24" s="1">
        <f t="shared" ref="AW24" si="35">AW11/AK11-1</f>
        <v>-3.9012927167765943E-2</v>
      </c>
      <c r="AX24" s="1">
        <f t="shared" ref="AX24" si="36">AX11/AL11-1</f>
        <v>-0.16369968039043792</v>
      </c>
      <c r="AY24" s="1">
        <f t="shared" ref="AY24" si="37">AY11/AM11-1</f>
        <v>-0.28198746728184232</v>
      </c>
      <c r="AZ24" s="1">
        <f t="shared" ref="AZ24" si="38">AZ11/AN11-1</f>
        <v>-5.2502290784487204E-2</v>
      </c>
      <c r="BA24" s="1">
        <f t="shared" ref="BA24" si="39">BA11/AO11-1</f>
        <v>-6.1346134867912627E-2</v>
      </c>
      <c r="BB24" s="1">
        <f t="shared" ref="BB24" si="40">BB11/AP11-1</f>
        <v>0.12338809361956882</v>
      </c>
      <c r="BC24" s="1">
        <f t="shared" ref="BC24:BD24" si="41">BC11/AQ11-1</f>
        <v>2.2169811955868202E-2</v>
      </c>
      <c r="BD24" s="1">
        <f t="shared" si="41"/>
        <v>7.7520568274712653E-2</v>
      </c>
    </row>
    <row r="25" spans="2:56" ht="15.6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2">O8/C8-1</f>
        <v>-1</v>
      </c>
      <c r="P25" s="1">
        <f t="shared" si="42"/>
        <v>-0.98803677245649624</v>
      </c>
      <c r="Q25" s="1">
        <f t="shared" si="42"/>
        <v>-1</v>
      </c>
      <c r="R25" s="1">
        <f t="shared" si="42"/>
        <v>-1</v>
      </c>
      <c r="S25" s="1">
        <f t="shared" si="42"/>
        <v>0.38676455744804117</v>
      </c>
      <c r="T25" s="1">
        <f t="shared" si="42"/>
        <v>-0.75268808530139908</v>
      </c>
      <c r="U25" s="1">
        <f t="shared" si="42"/>
        <v>-0.73876340310786137</v>
      </c>
      <c r="V25" s="1">
        <f t="shared" si="42"/>
        <v>-0.49970473975717933</v>
      </c>
      <c r="W25" s="1">
        <f t="shared" si="42"/>
        <v>-1.1325875995113366E-2</v>
      </c>
      <c r="X25" s="1">
        <f t="shared" si="42"/>
        <v>4.7720431160455874</v>
      </c>
      <c r="Y25" s="1">
        <f t="shared" si="42"/>
        <v>38.727201599947477</v>
      </c>
      <c r="Z25" s="1" t="e">
        <f t="shared" si="42"/>
        <v>#DIV/0!</v>
      </c>
      <c r="AA25" s="1" t="e">
        <f t="shared" ref="AA25:AL25" si="43">AA8/O8-1</f>
        <v>#DIV/0!</v>
      </c>
      <c r="AB25" s="1">
        <f t="shared" si="43"/>
        <v>5.5162174224757772</v>
      </c>
      <c r="AC25" s="1" t="e">
        <f t="shared" si="43"/>
        <v>#DIV/0!</v>
      </c>
      <c r="AD25" s="1" t="e">
        <f t="shared" si="43"/>
        <v>#DIV/0!</v>
      </c>
      <c r="AE25" s="1">
        <f t="shared" si="43"/>
        <v>-0.90850068288725294</v>
      </c>
      <c r="AF25" s="1">
        <f t="shared" si="43"/>
        <v>-0.11968605489289386</v>
      </c>
      <c r="AG25" s="1">
        <f t="shared" si="43"/>
        <v>1.8430246502553738</v>
      </c>
      <c r="AH25" s="1">
        <f t="shared" si="43"/>
        <v>0.65614539050311826</v>
      </c>
      <c r="AI25" s="1">
        <f t="shared" si="43"/>
        <v>-6.6293091844451424E-2</v>
      </c>
      <c r="AJ25" s="1">
        <f t="shared" si="43"/>
        <v>-0.45556876299981452</v>
      </c>
      <c r="AK25" s="1">
        <f t="shared" si="43"/>
        <v>1.8349637477013823</v>
      </c>
      <c r="AL25" s="1">
        <f t="shared" si="43"/>
        <v>1.8432374005835155</v>
      </c>
      <c r="AM25" s="1">
        <f t="shared" ref="AM25" si="44">AM8/AA8-1</f>
        <v>4.1331282268037839E-3</v>
      </c>
      <c r="AN25" s="1">
        <f t="shared" ref="AN25:AO25" si="45">AN8/AB8-1</f>
        <v>11.826568444761323</v>
      </c>
      <c r="AO25" s="1">
        <f t="shared" si="45"/>
        <v>-0.48175452206482272</v>
      </c>
      <c r="AP25" s="1">
        <f t="shared" ref="AP25" si="46">AP8/AD8-1</f>
        <v>-0.92353640751882127</v>
      </c>
      <c r="AQ25" s="1">
        <f t="shared" ref="AQ25" si="47">AQ8/AE8-1</f>
        <v>49.181781039134485</v>
      </c>
      <c r="AR25" s="1">
        <f t="shared" ref="AR25" si="48">AR8/AF8-1</f>
        <v>4.8065090781444617</v>
      </c>
      <c r="AS25" s="1">
        <f t="shared" ref="AS25" si="49">AS8/AG8-1</f>
        <v>0.39792431470200085</v>
      </c>
      <c r="AT25" s="1">
        <f t="shared" ref="AT25" si="50">AT8/AH8-1</f>
        <v>-0.12961103492270831</v>
      </c>
      <c r="AU25" s="1">
        <f t="shared" ref="AU25" si="51">AU8/AI8-1</f>
        <v>-0.24280315203616276</v>
      </c>
      <c r="AV25" s="1">
        <f t="shared" ref="AV25" si="52">AV8/AJ8-1</f>
        <v>-0.37450108122902537</v>
      </c>
      <c r="AW25" s="1">
        <f t="shared" ref="AW25" si="53">AW8/AK8-1</f>
        <v>-0.53479806999151647</v>
      </c>
      <c r="AX25" s="1">
        <f t="shared" ref="AX25" si="54">AX8/AL8-1</f>
        <v>-0.34436416201784803</v>
      </c>
      <c r="AY25" s="1">
        <f t="shared" ref="AY25" si="55">AY8/AM8-1</f>
        <v>-1</v>
      </c>
      <c r="AZ25" s="1">
        <f t="shared" ref="AZ25" si="56">AZ8/AN8-1</f>
        <v>-1</v>
      </c>
      <c r="BA25" s="1">
        <f t="shared" ref="BA25" si="57">BA8/AO8-1</f>
        <v>-1</v>
      </c>
      <c r="BB25" s="1">
        <f t="shared" ref="BB25" si="58">BB8/AP8-1</f>
        <v>-1</v>
      </c>
      <c r="BC25" s="1">
        <f t="shared" ref="BC25:BD25" si="59">BC8/AQ8-1</f>
        <v>-1</v>
      </c>
      <c r="BD25" s="1">
        <f t="shared" si="59"/>
        <v>-1</v>
      </c>
    </row>
    <row r="26" spans="2:56" ht="15.6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0">O18/C18-1</f>
        <v>0.3777550476421816</v>
      </c>
      <c r="P26" s="1">
        <f t="shared" si="60"/>
        <v>0.11795685370786035</v>
      </c>
      <c r="Q26" s="1">
        <f t="shared" si="60"/>
        <v>0.11351072011628927</v>
      </c>
      <c r="R26" s="1">
        <f t="shared" si="60"/>
        <v>-7.7872706873510444E-2</v>
      </c>
      <c r="S26" s="1">
        <f t="shared" si="60"/>
        <v>-3.7609772419781362E-2</v>
      </c>
      <c r="T26" s="1">
        <f t="shared" si="60"/>
        <v>-7.5834995932845928E-2</v>
      </c>
      <c r="U26" s="1">
        <f t="shared" si="60"/>
        <v>-0.1042288823994254</v>
      </c>
      <c r="V26" s="1">
        <f t="shared" si="60"/>
        <v>-9.9974505669108926E-2</v>
      </c>
      <c r="W26" s="1">
        <f t="shared" si="60"/>
        <v>-0.12343352796219176</v>
      </c>
      <c r="X26" s="1">
        <f t="shared" si="60"/>
        <v>1.4719090238555887E-2</v>
      </c>
      <c r="Y26" s="1">
        <f t="shared" si="60"/>
        <v>-4.7013370227126816E-2</v>
      </c>
      <c r="Z26" s="1">
        <f t="shared" si="60"/>
        <v>-5.8045661097575585E-2</v>
      </c>
      <c r="AA26" s="1">
        <f t="shared" ref="AA26:AL26" si="61">AA18/O18-1</f>
        <v>-1.8490321243275432E-2</v>
      </c>
      <c r="AB26" s="1">
        <f t="shared" si="61"/>
        <v>-6.6252835143846278E-2</v>
      </c>
      <c r="AC26" s="1">
        <f t="shared" si="61"/>
        <v>-1.6431105484206454E-2</v>
      </c>
      <c r="AD26" s="1">
        <f t="shared" si="61"/>
        <v>-4.8983190955845801E-2</v>
      </c>
      <c r="AE26" s="1">
        <f t="shared" si="61"/>
        <v>-0.17927407919919014</v>
      </c>
      <c r="AF26" s="1">
        <f t="shared" si="61"/>
        <v>-0.20418766441235481</v>
      </c>
      <c r="AG26" s="1">
        <f t="shared" si="61"/>
        <v>7.6187029914980275E-2</v>
      </c>
      <c r="AH26" s="1">
        <f t="shared" si="61"/>
        <v>-0.19673027146226874</v>
      </c>
      <c r="AI26" s="1">
        <f t="shared" si="61"/>
        <v>-8.9080984932598195E-2</v>
      </c>
      <c r="AJ26" s="1">
        <f t="shared" si="61"/>
        <v>-0.12630479877752299</v>
      </c>
      <c r="AK26" s="1">
        <f t="shared" si="61"/>
        <v>-0.15947138535479843</v>
      </c>
      <c r="AL26" s="1">
        <f t="shared" si="61"/>
        <v>6.2525831700900092E-2</v>
      </c>
      <c r="AM26" s="1">
        <f t="shared" ref="AM26" si="62">AM18/AA18-1</f>
        <v>-2.0780938179890573E-2</v>
      </c>
      <c r="AN26" s="1">
        <f t="shared" ref="AN26:AO26" si="63">AN18/AB18-1</f>
        <v>3.1896092424991807E-2</v>
      </c>
      <c r="AO26" s="1">
        <f t="shared" si="63"/>
        <v>-4.2801079952408783E-2</v>
      </c>
      <c r="AP26" s="1">
        <f t="shared" ref="AP26" si="64">AP18/AD18-1</f>
        <v>7.5407479524080223E-2</v>
      </c>
      <c r="AQ26" s="1">
        <f t="shared" ref="AQ26" si="65">AQ18/AE18-1</f>
        <v>8.8873189843813982E-2</v>
      </c>
      <c r="AR26" s="1">
        <f t="shared" ref="AR26" si="66">AR18/AF18-1</f>
        <v>9.5646968291647427E-2</v>
      </c>
      <c r="AS26" s="1">
        <f t="shared" ref="AS26" si="67">AS18/AG18-1</f>
        <v>-0.28353914965370841</v>
      </c>
      <c r="AT26" s="1">
        <f t="shared" ref="AT26" si="68">AT18/AH18-1</f>
        <v>-3.428014467782392E-2</v>
      </c>
      <c r="AU26" s="1">
        <f t="shared" ref="AU26" si="69">AU18/AI18-1</f>
        <v>2.420197310826766E-2</v>
      </c>
      <c r="AV26" s="1">
        <f t="shared" ref="AV26" si="70">AV18/AJ18-1</f>
        <v>2.3637346923754965E-2</v>
      </c>
      <c r="AW26" s="1">
        <f>AW18/AK18-1</f>
        <v>9.6689327923209056E-2</v>
      </c>
      <c r="AX26" s="1">
        <f t="shared" ref="AX26" si="71">AX18/AL18-1</f>
        <v>8.3085809846044301E-2</v>
      </c>
      <c r="AY26" s="1">
        <f t="shared" ref="AY26" si="72">AY18/AM18-1</f>
        <v>0.35513219819843056</v>
      </c>
      <c r="AZ26" s="1">
        <f t="shared" ref="AZ26" si="73">AZ18/AN18-1</f>
        <v>0.25691015839232856</v>
      </c>
      <c r="BA26" s="1">
        <f t="shared" ref="BA26" si="74">BA18/AO18-1</f>
        <v>0.50571128264602505</v>
      </c>
      <c r="BB26" s="1">
        <f t="shared" ref="BB26" si="75">BB18/AP18-1</f>
        <v>0.39716035286919582</v>
      </c>
      <c r="BC26" s="1">
        <f t="shared" ref="BC26:BD26" si="76">BC18/AQ18-1</f>
        <v>0.40925124284279013</v>
      </c>
      <c r="BD26" s="1">
        <f t="shared" si="76"/>
        <v>0.30288632789526115</v>
      </c>
    </row>
    <row r="27" spans="2:56" ht="15.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56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56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56" ht="15.6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56" ht="15.6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56" ht="15.6">
      <c r="AA32" s="1"/>
      <c r="AB32" s="9"/>
      <c r="AC32" s="9"/>
      <c r="AD32" s="9"/>
      <c r="AE32" s="9"/>
      <c r="AF32" s="9"/>
      <c r="AG32" s="9"/>
      <c r="AH32" s="9"/>
    </row>
    <row r="33" spans="27:34" ht="15.6">
      <c r="AA33" s="1"/>
      <c r="AB33" s="9"/>
      <c r="AC33" s="9"/>
      <c r="AD33" s="9"/>
      <c r="AE33" s="9"/>
      <c r="AF33" s="9"/>
      <c r="AG33" s="9"/>
      <c r="AH33" s="9"/>
    </row>
    <row r="34" spans="27:34" ht="15.6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21" priority="23" operator="lessThan">
      <formula>-0.0051</formula>
    </cfRule>
    <cfRule type="cellIs" dxfId="20" priority="24" operator="greaterThan">
      <formula>0.0051</formula>
    </cfRule>
  </conditionalFormatting>
  <conditionalFormatting sqref="C23:N26">
    <cfRule type="cellIs" dxfId="19" priority="5" operator="lessThan">
      <formula>-0.0051</formula>
    </cfRule>
    <cfRule type="cellIs" dxfId="18" priority="6" operator="greaterThan">
      <formula>0.0051</formula>
    </cfRule>
  </conditionalFormatting>
  <conditionalFormatting sqref="AE23:AJ26">
    <cfRule type="cellIs" dxfId="17" priority="3" operator="lessThan">
      <formula>-0.0051</formula>
    </cfRule>
    <cfRule type="cellIs" dxfId="16" priority="4" operator="greaterThan">
      <formula>0.0051</formula>
    </cfRule>
  </conditionalFormatting>
  <conditionalFormatting sqref="AK23:BD26">
    <cfRule type="cellIs" dxfId="15" priority="1" operator="lessThan">
      <formula>-0.0051</formula>
    </cfRule>
    <cfRule type="cellIs" dxfId="14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45" zoomScaleNormal="145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E31" sqref="E31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</cols>
  <sheetData>
    <row r="1" spans="1:16" ht="16.2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</row>
    <row r="2" spans="1:16" ht="16.2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4576529.3178499993</v>
      </c>
      <c r="O2" s="3">
        <f>SUM(Monthly!AM2:AO2)</f>
        <v>3146116.8367600003</v>
      </c>
      <c r="P2" s="3">
        <f>SUM(Monthly!AP2:AR2)</f>
        <v>6374697.5102399997</v>
      </c>
    </row>
    <row r="3" spans="1:16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1587382.93</v>
      </c>
      <c r="O3" s="13">
        <f>SUM(Monthly!AM3:AO3)</f>
        <v>1919911.7379999999</v>
      </c>
      <c r="P3" s="13">
        <f>SUM(Monthly!AP3:AR3)</f>
        <v>802828.37600000005</v>
      </c>
    </row>
    <row r="4" spans="1:16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211600.32799999998</v>
      </c>
      <c r="O4" s="3">
        <f>SUM(Monthly!AM4:AO4)</f>
        <v>1155122.7150000001</v>
      </c>
      <c r="P4" s="3">
        <f>SUM(Monthly!AP4:AR4)</f>
        <v>95412.581000000006</v>
      </c>
    </row>
    <row r="5" spans="1:16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1375394.8359999999</v>
      </c>
      <c r="O5" s="3">
        <f>SUM(Monthly!AM5:AO5)</f>
        <v>764300.51900000009</v>
      </c>
      <c r="P5" s="3">
        <f>SUM(Monthly!AP5:AR5)</f>
        <v>707293.02599999995</v>
      </c>
    </row>
    <row r="6" spans="1:16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  <c r="O6" s="3">
        <f>SUM(Monthly!AM6:AO6)</f>
        <v>0</v>
      </c>
      <c r="P6" s="3">
        <f>SUM(Monthly!AP6:AR6)</f>
        <v>0</v>
      </c>
    </row>
    <row r="7" spans="1:16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387.76600000000002</v>
      </c>
      <c r="O7" s="3">
        <f>SUM(Monthly!AM7:AO7)</f>
        <v>488.50400000000002</v>
      </c>
      <c r="P7" s="3">
        <f>SUM(Monthly!AP7:AR7)</f>
        <v>122.76900000000001</v>
      </c>
    </row>
    <row r="8" spans="1:16" s="14" customFormat="1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2989146.3878500001</v>
      </c>
      <c r="O8" s="13">
        <f>SUM(Monthly!AM8:AO8)</f>
        <v>1226205.09876</v>
      </c>
      <c r="P8" s="13">
        <f>SUM(Monthly!AP8:AR8)</f>
        <v>5571869.1342399996</v>
      </c>
    </row>
    <row r="9" spans="1:16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  <c r="O9" s="3">
        <f>SUM(Monthly!AM9:AO9)</f>
        <v>0</v>
      </c>
      <c r="P9" s="3">
        <f>SUM(Monthly!AP9:AR9)</f>
        <v>0</v>
      </c>
    </row>
    <row r="10" spans="1:16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4556318.9777199998</v>
      </c>
      <c r="O10" s="3">
        <f>SUM(Monthly!AM10:AO10)</f>
        <v>3143247.82436</v>
      </c>
      <c r="P10" s="3">
        <f>SUM(Monthly!AP10:AR10)</f>
        <v>6381182.3473899998</v>
      </c>
    </row>
    <row r="11" spans="1:16" s="14" customFormat="1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1567172.5898699998</v>
      </c>
      <c r="O11" s="13">
        <f>SUM(Monthly!AM11:AO11)</f>
        <v>1917042.7255999998</v>
      </c>
      <c r="P11" s="13">
        <f>SUM(Monthly!AP11:AR11)</f>
        <v>802569.54330999998</v>
      </c>
    </row>
    <row r="12" spans="1:16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4717.4883599999994</v>
      </c>
      <c r="O12" s="3">
        <f>SUM(Monthly!AM12:AO12)</f>
        <v>8035.0262999999995</v>
      </c>
      <c r="P12" s="3">
        <f>SUM(Monthly!AP12:AR12)</f>
        <v>1391.62249</v>
      </c>
    </row>
    <row r="13" spans="1:16" s="14" customFormat="1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13">
        <f>SUM(Monthly!AJ16:AL16)</f>
        <v>2989146.3878500001</v>
      </c>
      <c r="O13" s="13">
        <f>SUM(Monthly!AM16:AO16)</f>
        <v>1226205.09876</v>
      </c>
      <c r="P13" s="13">
        <f>SUM(Monthly!AP16:AR16)</f>
        <v>5571869.1342399996</v>
      </c>
    </row>
    <row r="14" spans="1:16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3">
        <f>SUM(Monthly!AJ17:AL17)</f>
        <v>0</v>
      </c>
      <c r="O14" s="3">
        <f>SUM(Monthly!AM17:AO17)</f>
        <v>0</v>
      </c>
      <c r="P14" s="3">
        <f>SUM(Monthly!AP17:AR17)</f>
        <v>6743.6698399999996</v>
      </c>
    </row>
    <row r="15" spans="1:16" s="15" customFormat="1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P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</row>
    <row r="21" spans="1:16">
      <c r="B21" s="2" t="s">
        <v>31</v>
      </c>
      <c r="C21" s="10"/>
      <c r="D21" s="10"/>
      <c r="E21" s="10"/>
      <c r="F21" s="10"/>
      <c r="G21" s="1">
        <f t="shared" ref="G21:I21" si="2">G11/C11-1</f>
        <v>-0.12207938074719438</v>
      </c>
      <c r="H21" s="1">
        <f t="shared" si="2"/>
        <v>0.1036938382208541</v>
      </c>
      <c r="I21" s="1">
        <f t="shared" si="2"/>
        <v>0.13918317158503801</v>
      </c>
      <c r="J21" s="1">
        <f>J11/F11-1</f>
        <v>-9.2718648001360315E-2</v>
      </c>
      <c r="K21" s="1">
        <f t="shared" ref="K21:P21" si="3">K11/G11-1</f>
        <v>0.10788107954028692</v>
      </c>
      <c r="L21" s="1">
        <f t="shared" si="3"/>
        <v>-0.14752198990539345</v>
      </c>
      <c r="M21" s="1">
        <f t="shared" si="3"/>
        <v>-9.3466308791097408E-2</v>
      </c>
      <c r="N21" s="1">
        <f t="shared" si="3"/>
        <v>-1.4144622803155538E-2</v>
      </c>
      <c r="O21" s="1">
        <f t="shared" si="3"/>
        <v>-0.15045086113982609</v>
      </c>
      <c r="P21" s="1">
        <f t="shared" si="3"/>
        <v>-1.5474239365976805E-3</v>
      </c>
    </row>
    <row r="22" spans="1:16">
      <c r="B22" s="2" t="s">
        <v>21</v>
      </c>
      <c r="C22" s="10"/>
      <c r="D22" s="10"/>
      <c r="E22" s="10"/>
      <c r="F22" s="10"/>
      <c r="G22" s="1">
        <f t="shared" ref="G22:I22" si="4">G8/C8-1</f>
        <v>-0.99501731992130305</v>
      </c>
      <c r="H22" s="1">
        <f t="shared" si="4"/>
        <v>-0.64947666077491106</v>
      </c>
      <c r="I22" s="1">
        <f t="shared" si="4"/>
        <v>-0.40269413470090076</v>
      </c>
      <c r="J22" s="1">
        <f>J8/F8-1</f>
        <v>5.2772484604036283</v>
      </c>
      <c r="K22" s="1">
        <f t="shared" ref="K22:P22" si="5">K8/G8-1</f>
        <v>69.854048964423185</v>
      </c>
      <c r="L22" s="1">
        <f t="shared" si="5"/>
        <v>-0.52230336910467523</v>
      </c>
      <c r="M22" s="1">
        <f t="shared" si="5"/>
        <v>0.39855788226718336</v>
      </c>
      <c r="N22" s="1">
        <f t="shared" si="5"/>
        <v>-0.25344090131776065</v>
      </c>
      <c r="O22" s="1">
        <f t="shared" si="5"/>
        <v>0.80028864012867462</v>
      </c>
      <c r="P22" s="1">
        <f t="shared" si="5"/>
        <v>9.138678318703743</v>
      </c>
    </row>
    <row r="23" spans="1:16">
      <c r="G23" s="1"/>
      <c r="H23" s="1"/>
      <c r="I23" s="1"/>
      <c r="J23" s="1"/>
      <c r="K23" s="1"/>
      <c r="L23" s="1"/>
      <c r="M23" s="1"/>
      <c r="N23" s="1"/>
    </row>
  </sheetData>
  <conditionalFormatting sqref="G23:N23 C19:N22">
    <cfRule type="cellIs" dxfId="13" priority="15" operator="lessThan">
      <formula>-0.0051</formula>
    </cfRule>
    <cfRule type="cellIs" dxfId="12" priority="16" operator="greaterThan">
      <formula>0.0051</formula>
    </cfRule>
  </conditionalFormatting>
  <conditionalFormatting sqref="C15:N18">
    <cfRule type="cellIs" dxfId="11" priority="5" operator="lessThan">
      <formula>-0.0051</formula>
    </cfRule>
    <cfRule type="cellIs" dxfId="10" priority="6" operator="greaterThan">
      <formula>0.0051</formula>
    </cfRule>
  </conditionalFormatting>
  <conditionalFormatting sqref="O19:P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E22" sqref="E22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9.44140625" style="5" bestFit="1" customWidth="1"/>
    <col min="5" max="5" width="9.109375" style="5"/>
  </cols>
  <sheetData>
    <row r="1" spans="1: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6.2" thickTop="1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20395546.713203002</v>
      </c>
    </row>
    <row r="3" spans="1:5" s="14" customFormat="1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5241036.6647129999</v>
      </c>
    </row>
    <row r="4" spans="1: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1123659.9906669999</v>
      </c>
    </row>
    <row r="5" spans="1: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3713893.5529999994</v>
      </c>
    </row>
    <row r="6" spans="1: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1086.8599599999998</v>
      </c>
    </row>
    <row r="8" spans="1:5" s="14" customFormat="1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15154510.048490001</v>
      </c>
    </row>
    <row r="9" spans="1: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20379756.70214</v>
      </c>
    </row>
    <row r="11" spans="1:5" s="14" customFormat="1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5216403.1768100001</v>
      </c>
    </row>
    <row r="12" spans="1: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12381.21392</v>
      </c>
    </row>
    <row r="13" spans="1:5" s="14" customFormat="1">
      <c r="A13" s="11"/>
      <c r="B13" s="12" t="s">
        <v>21</v>
      </c>
      <c r="C13" s="13">
        <f>SUM(Monthly!C16:N16)</f>
        <v>18938881.11764</v>
      </c>
      <c r="D13" s="13">
        <f>SUM(Monthly!O16:Z16)</f>
        <v>12982500.89201</v>
      </c>
      <c r="E13" s="13">
        <f>SUM(Monthly!AA16:AL16)</f>
        <v>15154510.048490001</v>
      </c>
    </row>
    <row r="14" spans="1:5">
      <c r="B14" s="2" t="s">
        <v>26</v>
      </c>
      <c r="C14" s="3">
        <f>SUM(Monthly!C17:N17)</f>
        <v>1979.2913600000002</v>
      </c>
      <c r="D14" s="3">
        <f>SUM(Monthly!O17:Z17)</f>
        <v>2664.0325300000004</v>
      </c>
      <c r="E14" s="3">
        <f>SUM(Monthly!AA17:AL17)</f>
        <v>8843.4768399999994</v>
      </c>
    </row>
    <row r="15" spans="1:5">
      <c r="B15" s="2" t="s">
        <v>29</v>
      </c>
      <c r="C15" s="10"/>
      <c r="D15" s="10"/>
      <c r="E15" s="10"/>
    </row>
    <row r="16" spans="1:5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1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</row>
  </sheetData>
  <conditionalFormatting sqref="D20:E22 C19:F19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2020-07-10T13:09:34Z</dcterms:modified>
</cp:coreProperties>
</file>